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11338726625\Desktop\SUPERVISÃO DE OBRAS\2 Empresa CMP\"/>
    </mc:Choice>
  </mc:AlternateContent>
  <xr:revisionPtr revIDLastSave="0" documentId="13_ncr:1_{930380BD-C13A-4716-8027-3B7EBD7C7450}" xr6:coauthVersionLast="47" xr6:coauthVersionMax="47" xr10:uidLastSave="{00000000-0000-0000-0000-000000000000}"/>
  <bookViews>
    <workbookView xWindow="-120" yWindow="-120" windowWidth="29040" windowHeight="15840" tabRatio="754" xr2:uid="{00000000-000D-0000-FFFF-FFFF00000000}"/>
  </bookViews>
  <sheets>
    <sheet name="PROPOSTA" sheetId="13" r:id="rId1"/>
    <sheet name="HABILIT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11" l="1"/>
  <c r="C12" i="11"/>
  <c r="B12" i="11"/>
  <c r="D11" i="11"/>
  <c r="E11" i="11" s="1"/>
  <c r="D10" i="11"/>
  <c r="E10" i="11" s="1"/>
  <c r="D9" i="11"/>
  <c r="E9" i="11" s="1"/>
  <c r="D8" i="11"/>
  <c r="E8" i="11" s="1"/>
  <c r="D7" i="11"/>
  <c r="E7" i="11" s="1"/>
  <c r="E8" i="13"/>
  <c r="E9" i="13"/>
  <c r="E10" i="13"/>
  <c r="E11" i="13"/>
  <c r="E12" i="13"/>
  <c r="E7" i="13"/>
  <c r="C12" i="13"/>
  <c r="D29" i="13" s="1"/>
  <c r="D8" i="13"/>
  <c r="D9" i="13"/>
  <c r="D10" i="13"/>
  <c r="D11" i="13"/>
  <c r="D7" i="13"/>
  <c r="B12" i="13"/>
  <c r="C27" i="13" s="1"/>
  <c r="C29" i="13" s="1"/>
  <c r="D35" i="11"/>
  <c r="C33" i="11"/>
  <c r="D12" i="11" l="1"/>
  <c r="E12" i="11" s="1"/>
  <c r="D12" i="13"/>
  <c r="D27" i="13"/>
</calcChain>
</file>

<file path=xl/sharedStrings.xml><?xml version="1.0" encoding="utf-8"?>
<sst xmlns="http://schemas.openxmlformats.org/spreadsheetml/2006/main" count="150" uniqueCount="89">
  <si>
    <t>REQUISITO</t>
  </si>
  <si>
    <t>PROPOSTA E DOCUMENTAÇÃO</t>
  </si>
  <si>
    <t>SITUAÇÃO</t>
  </si>
  <si>
    <t>DADOS CADASTRAIS</t>
  </si>
  <si>
    <t>NOME</t>
  </si>
  <si>
    <t>CNPJ</t>
  </si>
  <si>
    <t>LG</t>
  </si>
  <si>
    <t>SG</t>
  </si>
  <si>
    <t>LC</t>
  </si>
  <si>
    <t>PL EXIGIDO</t>
  </si>
  <si>
    <t>PL APRESENTADO</t>
  </si>
  <si>
    <t>-</t>
  </si>
  <si>
    <r>
      <t xml:space="preserve">9.10.5.1 Comprovação de possuir Capital Circulante Líquido (CCL) ou Capital de Giro (Ativo Circulante – Passivo Circulante) de, no mínimo, 16,66% (dezesseis inteiros e sessenta e seis centésimos por cento) </t>
    </r>
    <r>
      <rPr>
        <b/>
        <sz val="11"/>
        <rFont val="Calibri"/>
        <family val="2"/>
      </rPr>
      <t>do valor estimado</t>
    </r>
  </si>
  <si>
    <t>CAPITAL DE GIRO EXIGIDO</t>
  </si>
  <si>
    <t>CAPITAL DE GIRO APRESENTADO</t>
  </si>
  <si>
    <r>
      <t xml:space="preserve">9.10.5.3 Comprovação de que </t>
    </r>
    <r>
      <rPr>
        <b/>
        <sz val="11"/>
        <rFont val="Calibri"/>
        <family val="2"/>
      </rPr>
      <t>1/12 (um doze avos) do valor total dos contratos</t>
    </r>
    <r>
      <rPr>
        <sz val="11"/>
        <rFont val="Calibri"/>
        <family val="2"/>
      </rPr>
      <t xml:space="preserve"> firmados não é superior ao Patrimônio Líquido (DECLARAÇÃO - Encarte???)
9.10.5.4 A declaração de que trata a subcondição acima deverá estar acompanhada da Demonstração do Resultado do Exercício (DRE)</t>
    </r>
  </si>
  <si>
    <t>1/12 DOS CONTRATOS</t>
  </si>
  <si>
    <t>9.11.1.1.1. Quantidade igual ou superior a XXXX do quantitativo estabelecido</t>
  </si>
  <si>
    <t>Qtd mínima exigida</t>
  </si>
  <si>
    <t>Qtd apresentada</t>
  </si>
  <si>
    <t>9.11.1.1.1 Atestado(s) e/ou declaração(ões) demonstrando que a licitante administra ou administrou, satisfatoriamente, no mínimo XXXXXXX.</t>
  </si>
  <si>
    <t>9.11.1.8 Quando o número de postos de trabalho a ser contratado for igual ou inferior a 40 (quarenta), o licitante deverá comprovar que tenha executado contrato(s) em número de postos equivalentes ao da contratação, conforme exigido na alínea c2 do item 10.6 do Anexo VII-A da IN SEGES/MP n. 5/2017.</t>
  </si>
  <si>
    <t>9.11.2 Declaração de que instalará escritório na cidade de Brasília/DF ou região metropolitana, a ser comprovado no prazo máximo de 60 (sessenta) dias contado a partir da vigência do contrato, em cumprimento ao disposto no item 10.6, „a‟, do anexo VII da IN SEGES/MP nº 05/2017. Caso a licitante já disponha de matriz, filial ou escritório no local definido, deverá declarar a instalação/manutenção do escritório</t>
  </si>
  <si>
    <t>9.11.3 Atestado de vistoria OU declaração de que conhece as condições locais</t>
  </si>
  <si>
    <t>CHECK LIST HABILITAÇÃO - PE 11/2023</t>
  </si>
  <si>
    <t>EXERCÍCIO 1</t>
  </si>
  <si>
    <t>EXERCÍCIO 2</t>
  </si>
  <si>
    <t>ÍNDICES</t>
  </si>
  <si>
    <t>PL EXERCÍCIO 1</t>
  </si>
  <si>
    <t>PL EXERCÍCIO 2</t>
  </si>
  <si>
    <t>ESTIMADO</t>
  </si>
  <si>
    <t>PROPOSTO</t>
  </si>
  <si>
    <t>DESCONTO</t>
  </si>
  <si>
    <t>VALOR TOTAL</t>
  </si>
  <si>
    <t>7.1.2.  CEIS (Inidôneas e suspensas)</t>
  </si>
  <si>
    <t>7.1.3. CNEP (Empresas Punidas)</t>
  </si>
  <si>
    <t>7.1.1. SICAF (Sistema de cadastro de fornecedores)
7.3. Se Ocorrência Impeditiva Indireta, diligenciar</t>
  </si>
  <si>
    <t>ITENS CLASSIFICADOS</t>
  </si>
  <si>
    <t>CONDIÇÕES DE PARTICIPAÇÃO</t>
  </si>
  <si>
    <t>Impedimentos (Art. 14 da Lei 14.133/2021)</t>
  </si>
  <si>
    <t>PROPOSTA</t>
  </si>
  <si>
    <t>Data, local e assinatura (Lei 14.133/2021, art. 12, I)</t>
  </si>
  <si>
    <t>Adequação quanto ao objeto</t>
  </si>
  <si>
    <t>Planilha de custos e formação de preços (colher maniestação do setor requisitante)</t>
  </si>
  <si>
    <t>Abaixo do estimado (máximo)
Lei 14.133/2021, art. 59, III</t>
  </si>
  <si>
    <r>
      <t xml:space="preserve">Exequibilidade
Lei 14.133/2021, art. 59, III c/c IN 73/2022, arts. 33 e 34
</t>
    </r>
    <r>
      <rPr>
        <sz val="11"/>
        <color rgb="FFFF0000"/>
        <rFont val="Calibri"/>
        <family val="2"/>
        <scheme val="minor"/>
      </rPr>
      <t xml:space="preserve">- Se </t>
    </r>
    <r>
      <rPr>
        <u/>
        <sz val="11"/>
        <color rgb="FFFF0000"/>
        <rFont val="Calibri"/>
        <family val="2"/>
        <scheme val="minor"/>
      </rPr>
      <t>obras e serviços de engenhari</t>
    </r>
    <r>
      <rPr>
        <sz val="11"/>
        <color rgb="FFFF0000"/>
        <rFont val="Calibri"/>
        <family val="2"/>
        <scheme val="minor"/>
      </rPr>
      <t xml:space="preserve">a: </t>
    </r>
    <r>
      <rPr>
        <b/>
        <sz val="11"/>
        <color rgb="FFFF0000"/>
        <rFont val="Calibri"/>
        <family val="2"/>
        <scheme val="minor"/>
      </rPr>
      <t>75%</t>
    </r>
    <r>
      <rPr>
        <sz val="11"/>
        <color rgb="FFFF0000"/>
        <rFont val="Calibri"/>
        <family val="2"/>
        <scheme val="minor"/>
      </rPr>
      <t xml:space="preserve"> (se inferior, é </t>
    </r>
    <r>
      <rPr>
        <b/>
        <sz val="11"/>
        <color rgb="FFFF0000"/>
        <rFont val="Calibri"/>
        <family val="2"/>
        <scheme val="minor"/>
      </rPr>
      <t>INEXEQUÍVEL</t>
    </r>
    <r>
      <rPr>
        <sz val="11"/>
        <color rgb="FFFF0000"/>
        <rFont val="Calibri"/>
        <family val="2"/>
        <scheme val="minor"/>
      </rPr>
      <t xml:space="preserve">)
- Se </t>
    </r>
    <r>
      <rPr>
        <u/>
        <sz val="11"/>
        <color rgb="FFFF0000"/>
        <rFont val="Calibri"/>
        <family val="2"/>
        <scheme val="minor"/>
      </rPr>
      <t>bens e serviços em geral</t>
    </r>
    <r>
      <rPr>
        <sz val="11"/>
        <color rgb="FFFF0000"/>
        <rFont val="Calibri"/>
        <family val="2"/>
        <scheme val="minor"/>
      </rPr>
      <t xml:space="preserve">: </t>
    </r>
    <r>
      <rPr>
        <b/>
        <sz val="11"/>
        <color rgb="FFFF0000"/>
        <rFont val="Calibri"/>
        <family val="2"/>
        <scheme val="minor"/>
      </rPr>
      <t>50%</t>
    </r>
    <r>
      <rPr>
        <sz val="11"/>
        <color rgb="FFFF0000"/>
        <rFont val="Calibri"/>
        <family val="2"/>
        <scheme val="minor"/>
      </rPr>
      <t xml:space="preserve"> (se inferior, é </t>
    </r>
    <r>
      <rPr>
        <b/>
        <sz val="11"/>
        <color rgb="FFFF0000"/>
        <rFont val="Calibri"/>
        <family val="2"/>
        <scheme val="minor"/>
      </rPr>
      <t>INDÍCIO</t>
    </r>
    <r>
      <rPr>
        <sz val="11"/>
        <color rgb="FFFF0000"/>
        <rFont val="Calibri"/>
        <family val="2"/>
        <scheme val="minor"/>
      </rPr>
      <t>. Diligenciar)</t>
    </r>
  </si>
  <si>
    <t>CHECK LIST JULGAMENTO DA PROPOSTA - PE 11/2023</t>
  </si>
  <si>
    <t>DA PROPOSTA</t>
  </si>
  <si>
    <t>Validade da proposta conforme edital</t>
  </si>
  <si>
    <t>Consultas</t>
  </si>
  <si>
    <t>Empresa</t>
  </si>
  <si>
    <t>Parecer da área técnica</t>
  </si>
  <si>
    <t>7.5. Se ME/EPP beneficiado, verificar se faz jus ao benefício
1 - Registro como ME/EPP
2 - Receita Bruta Anual até 360.000 (ME) ou até 4.800.000 (EPP)</t>
  </si>
  <si>
    <t>HABILITAÇÃO JURÍDICA</t>
  </si>
  <si>
    <t>REGULARIDADE FISCAL, SOCIAL E TRABALHISTA</t>
  </si>
  <si>
    <t>Certidão conjunta da Secretaria da Receita Federal do Brasil (RFB) e Procuradoria-Geral da Fazenda Nacional (PGFN)
          - ME/EPP não precisa comprovar</t>
  </si>
  <si>
    <t>Regularidade com o FGTS
          - ME/EPP não precisa comprovar</t>
  </si>
  <si>
    <t>Se isento: declaração da Fazenda respectiva ou outra equivalente</t>
  </si>
  <si>
    <t>Inscrição no cadastro de contribuintes Municipal da sede (pertinente ao seu ramo de atividade e compatível com o objeto contratual)
          - MEI está dispensado da prova de inscrição</t>
  </si>
  <si>
    <t>Certidão trabalhista negativa ou positiva com efeito de negativa
          - ME/EPP não precisa comprovar</t>
  </si>
  <si>
    <t>Inscrição no CNPJ ou CPF</t>
  </si>
  <si>
    <r>
      <rPr>
        <b/>
        <sz val="11"/>
        <color theme="1"/>
        <rFont val="Calibri"/>
        <family val="2"/>
      </rPr>
      <t>Pessoa física</t>
    </r>
    <r>
      <rPr>
        <sz val="11"/>
        <color theme="1"/>
        <rFont val="Calibri"/>
        <family val="2"/>
      </rPr>
      <t xml:space="preserve">: RG ou documento equivalente com validade em todo o território nacional
</t>
    </r>
    <r>
      <rPr>
        <b/>
        <sz val="11"/>
        <color theme="1"/>
        <rFont val="Calibri"/>
        <family val="2"/>
      </rPr>
      <t>Empresário individual</t>
    </r>
    <r>
      <rPr>
        <sz val="11"/>
        <color theme="1"/>
        <rFont val="Calibri"/>
        <family val="2"/>
      </rPr>
      <t xml:space="preserve">: inscrição na Junta Comercial da sede
</t>
    </r>
    <r>
      <rPr>
        <b/>
        <sz val="11"/>
        <color theme="1"/>
        <rFont val="Calibri"/>
        <family val="2"/>
      </rPr>
      <t>MEI</t>
    </r>
    <r>
      <rPr>
        <sz val="11"/>
        <color theme="1"/>
        <rFont val="Calibri"/>
        <family val="2"/>
      </rPr>
      <t xml:space="preserve">: CCMEI (verificar autenticidade)
</t>
    </r>
    <r>
      <rPr>
        <b/>
        <sz val="11"/>
        <color theme="1"/>
        <rFont val="Calibri"/>
        <family val="2"/>
      </rPr>
      <t>Sociedade empresária, SLU ou EIRELI</t>
    </r>
    <r>
      <rPr>
        <sz val="11"/>
        <color theme="1"/>
        <rFont val="Calibri"/>
        <family val="2"/>
      </rPr>
      <t xml:space="preserve">: inscrição na Junta Comercial da sede acompanhada de documento comprobatório de seus administradores
</t>
    </r>
    <r>
      <rPr>
        <b/>
        <sz val="11"/>
        <color theme="1"/>
        <rFont val="Calibri"/>
        <family val="2"/>
      </rPr>
      <t>Sociedade empresária estrangeira</t>
    </r>
    <r>
      <rPr>
        <sz val="11"/>
        <color theme="1"/>
        <rFont val="Calibri"/>
        <family val="2"/>
      </rPr>
      <t xml:space="preserve">: portaria de autorização publicada e arquivada
</t>
    </r>
    <r>
      <rPr>
        <b/>
        <sz val="11"/>
        <color theme="1"/>
        <rFont val="Calibri"/>
        <family val="2"/>
      </rPr>
      <t>Sociedade simples:</t>
    </r>
    <r>
      <rPr>
        <sz val="11"/>
        <color theme="1"/>
        <rFont val="Calibri"/>
        <family val="2"/>
      </rPr>
      <t xml:space="preserve"> inscrição acompanhada de documento comprobatório de seus administradores
</t>
    </r>
    <r>
      <rPr>
        <b/>
        <sz val="11"/>
        <color theme="1"/>
        <rFont val="Calibri"/>
        <family val="2"/>
      </rPr>
      <t>Filial, sucursal ou agência de sociedade simples ou empresária</t>
    </r>
    <r>
      <rPr>
        <sz val="11"/>
        <color theme="1"/>
        <rFont val="Calibri"/>
        <family val="2"/>
      </rPr>
      <t xml:space="preserve">: inscrição onde opera e averbação na sede da matriz
</t>
    </r>
    <r>
      <rPr>
        <b/>
        <sz val="11"/>
        <color theme="1"/>
        <rFont val="Calibri"/>
        <family val="2"/>
      </rPr>
      <t>Sociedade Cooperativa</t>
    </r>
    <r>
      <rPr>
        <sz val="11"/>
        <color theme="1"/>
        <rFont val="Calibri"/>
        <family val="2"/>
      </rPr>
      <t xml:space="preserve">: ata de fundação e estatuto social arquivado, além do registro na Organização das Cooperativas Brasileiras ou na entidade estadual.
          - Os documentos apresentados deverão estar </t>
    </r>
    <r>
      <rPr>
        <b/>
        <sz val="11"/>
        <color theme="1"/>
        <rFont val="Calibri"/>
        <family val="2"/>
      </rPr>
      <t>acompanhados de todas as alterações ou da consolidação respectiva.</t>
    </r>
  </si>
  <si>
    <t>QUALIFICAÇÃO ECONÔMICO-FINANCEIRA</t>
  </si>
  <si>
    <r>
      <rPr>
        <b/>
        <sz val="11"/>
        <rFont val="Calibri"/>
        <family val="2"/>
      </rPr>
      <t xml:space="preserve">Certidão negativa de falência </t>
    </r>
    <r>
      <rPr>
        <sz val="11"/>
        <rFont val="Calibri"/>
        <family val="2"/>
      </rPr>
      <t>expedida pelo distribuidor da sede do fornecedor</t>
    </r>
  </si>
  <si>
    <r>
      <rPr>
        <b/>
        <sz val="11"/>
        <color theme="1"/>
        <rFont val="Calibri"/>
        <family val="2"/>
      </rPr>
      <t>Balanço patrimonial</t>
    </r>
    <r>
      <rPr>
        <sz val="11"/>
        <color theme="1"/>
        <rFont val="Calibri"/>
        <family val="2"/>
      </rPr>
      <t>,</t>
    </r>
    <r>
      <rPr>
        <b/>
        <sz val="11"/>
        <color theme="1"/>
        <rFont val="Calibri"/>
        <family val="2"/>
      </rPr>
      <t xml:space="preserve"> demonstração de resultado</t>
    </r>
    <r>
      <rPr>
        <sz val="11"/>
        <color theme="1"/>
        <rFont val="Calibri"/>
        <family val="2"/>
      </rPr>
      <t xml:space="preserve"> de exercício e demais demonstrações contábeis dos </t>
    </r>
    <r>
      <rPr>
        <u/>
        <sz val="11"/>
        <color theme="1"/>
        <rFont val="Calibri"/>
        <family val="2"/>
      </rPr>
      <t>2 (dois) últimos exercícios sociais</t>
    </r>
  </si>
  <si>
    <t>QUALIFICAÇÃO TÉCNICA</t>
  </si>
  <si>
    <t>Índices de Liquidez Geral (LG), Liquidez Corrente (LC), e Solvência Geral (SG) superiores a 1 (um)</t>
  </si>
  <si>
    <r>
      <t xml:space="preserve">As empresas que apresentarem resultado inferior ou igual a 1(um) em qualquer dos índices de Liquidez Geral (LG), Solvência Geral (SG) e Liquidez Corrente (LC), deverão comprovar patrimônio líquido de </t>
    </r>
    <r>
      <rPr>
        <b/>
        <sz val="11"/>
        <color rgb="FFFF0000"/>
        <rFont val="Calibri"/>
        <family val="2"/>
      </rPr>
      <t>10% (dez por cento</t>
    </r>
    <r>
      <rPr>
        <sz val="11"/>
        <color rgb="FFFF0000"/>
        <rFont val="Calibri"/>
        <family val="2"/>
      </rPr>
      <t>)</t>
    </r>
    <r>
      <rPr>
        <sz val="11"/>
        <rFont val="Calibri"/>
        <family val="2"/>
      </rPr>
      <t xml:space="preserve"> do valor total estimado da contratação ou do item pertinente</t>
    </r>
  </si>
  <si>
    <t>MÍNIMO EXEQUÍVEL</t>
  </si>
  <si>
    <t>Conformidade com modelo de proposta anexo ao Edital</t>
  </si>
  <si>
    <t>Consta do Relatório de Declarações do pregão</t>
  </si>
  <si>
    <t>Item 4</t>
  </si>
  <si>
    <t>Item 12</t>
  </si>
  <si>
    <t>Item 14</t>
  </si>
  <si>
    <t>Item 21</t>
  </si>
  <si>
    <t>Item 22</t>
  </si>
  <si>
    <t>CMP CONSTRUTORA MARCELINO PORTO LTDA</t>
  </si>
  <si>
    <t>38.027.876/0001-02</t>
  </si>
  <si>
    <t>Ok</t>
  </si>
  <si>
    <t>Sim</t>
  </si>
  <si>
    <t>Não beneficiada</t>
  </si>
  <si>
    <t>Contrato Social apresentado</t>
  </si>
  <si>
    <t>Regularidade com a Fazenda Municipal (relativa à atividade em cujo exercício contrata ou concorre)
          - ME/EPP não precisa comprovar</t>
  </si>
  <si>
    <t>N/A</t>
  </si>
  <si>
    <t>Balanços e DREs apresentados</t>
  </si>
  <si>
    <t>Sócio Majoritário
(145.378.261-34)</t>
  </si>
  <si>
    <t>Ativo</t>
  </si>
  <si>
    <t>Inscrito</t>
  </si>
  <si>
    <t>Nada consta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</si>
</sst>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&quot;#,##0.00"/>
    <numFmt numFmtId="165" formatCode="&quot;R$&quot;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rgb="FFFFC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05496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left" vertical="center"/>
    </xf>
    <xf numFmtId="44" fontId="8" fillId="5" borderId="1" xfId="0" applyNumberFormat="1" applyFont="1" applyFill="1" applyBorder="1" applyAlignment="1">
      <alignment horizontal="center" vertical="center" wrapText="1"/>
    </xf>
    <xf numFmtId="44" fontId="8" fillId="5" borderId="1" xfId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4" fontId="7" fillId="5" borderId="1" xfId="0" applyNumberFormat="1" applyFont="1" applyFill="1" applyBorder="1" applyAlignment="1">
      <alignment horizontal="center" vertical="center" wrapText="1"/>
    </xf>
    <xf numFmtId="44" fontId="7" fillId="5" borderId="1" xfId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vertical="center" wrapText="1"/>
    </xf>
    <xf numFmtId="0" fontId="5" fillId="5" borderId="1" xfId="0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justify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2" fillId="5" borderId="2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4" fontId="7" fillId="4" borderId="1" xfId="0" applyNumberFormat="1" applyFont="1" applyFill="1" applyBorder="1" applyAlignment="1">
      <alignment horizontal="center" vertical="center" wrapText="1" shrinkToFit="1"/>
    </xf>
    <xf numFmtId="0" fontId="7" fillId="4" borderId="1" xfId="0" applyFont="1" applyFill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 shrinkToFi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44" fontId="5" fillId="6" borderId="1" xfId="1" applyFont="1" applyFill="1" applyBorder="1" applyAlignment="1">
      <alignment horizontal="center" vertical="center" wrapText="1" shrinkToFit="1"/>
    </xf>
    <xf numFmtId="0" fontId="4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44" fontId="0" fillId="0" borderId="1" xfId="4" applyFont="1" applyBorder="1" applyAlignment="1">
      <alignment horizontal="center" wrapText="1" shrinkToFit="1"/>
    </xf>
    <xf numFmtId="0" fontId="9" fillId="0" borderId="1" xfId="0" applyFont="1" applyBorder="1" applyAlignment="1">
      <alignment horizontal="center" vertical="center"/>
    </xf>
    <xf numFmtId="44" fontId="0" fillId="0" borderId="1" xfId="4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/>
    </xf>
    <xf numFmtId="0" fontId="4" fillId="4" borderId="2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44" fontId="3" fillId="0" borderId="1" xfId="1" applyFont="1" applyBorder="1" applyAlignment="1">
      <alignment horizontal="center" vertical="center" wrapText="1" shrinkToFit="1"/>
    </xf>
    <xf numFmtId="9" fontId="4" fillId="0" borderId="5" xfId="3" applyFont="1" applyBorder="1" applyAlignment="1">
      <alignment horizontal="center" vertical="center" wrapText="1"/>
    </xf>
    <xf numFmtId="44" fontId="0" fillId="0" borderId="0" xfId="0" applyNumberFormat="1"/>
    <xf numFmtId="0" fontId="2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 shrinkToFit="1"/>
    </xf>
    <xf numFmtId="0" fontId="3" fillId="6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6" fillId="0" borderId="2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4" fontId="4" fillId="4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justify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14" fontId="4" fillId="0" borderId="2" xfId="0" applyNumberFormat="1" applyFont="1" applyBorder="1" applyAlignment="1">
      <alignment horizontal="center" vertical="center" wrapText="1"/>
    </xf>
  </cellXfs>
  <cellStyles count="6">
    <cellStyle name="Moeda" xfId="1" builtinId="4"/>
    <cellStyle name="Moeda 2" xfId="2" xr:uid="{00000000-0005-0000-0000-000002000000}"/>
    <cellStyle name="Moeda 2 2" xfId="5" xr:uid="{8FBD2FD6-5B37-4738-862E-A462C616358A}"/>
    <cellStyle name="Moeda 3" xfId="4" xr:uid="{C042A736-E866-4097-84A5-B2E2990620C7}"/>
    <cellStyle name="Normal" xfId="0" builtinId="0"/>
    <cellStyle name="Porcentagem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1703C-3375-4E11-88C8-E4811B502AC2}">
  <dimension ref="A1:F30"/>
  <sheetViews>
    <sheetView tabSelected="1" zoomScaleNormal="100" workbookViewId="0">
      <selection activeCell="F29" sqref="F29"/>
    </sheetView>
  </sheetViews>
  <sheetFormatPr defaultColWidth="44.28515625" defaultRowHeight="15" x14ac:dyDescent="0.25"/>
  <cols>
    <col min="1" max="1" width="39" bestFit="1" customWidth="1"/>
    <col min="2" max="2" width="15.42578125" customWidth="1"/>
    <col min="3" max="3" width="18.85546875" bestFit="1" customWidth="1"/>
    <col min="4" max="4" width="19.7109375" bestFit="1" customWidth="1"/>
    <col min="5" max="5" width="10.140625" bestFit="1" customWidth="1"/>
  </cols>
  <sheetData>
    <row r="1" spans="1:6" x14ac:dyDescent="0.25">
      <c r="A1" s="54" t="s">
        <v>46</v>
      </c>
      <c r="B1" s="54"/>
      <c r="C1" s="54"/>
      <c r="D1" s="54"/>
      <c r="E1" s="54"/>
    </row>
    <row r="2" spans="1:6" x14ac:dyDescent="0.25">
      <c r="A2" s="7" t="s">
        <v>0</v>
      </c>
      <c r="B2" s="7"/>
      <c r="C2" s="55" t="s">
        <v>1</v>
      </c>
      <c r="D2" s="55"/>
      <c r="E2" s="7" t="s">
        <v>2</v>
      </c>
    </row>
    <row r="3" spans="1:6" x14ac:dyDescent="0.25">
      <c r="A3" s="53" t="s">
        <v>3</v>
      </c>
      <c r="B3" s="53"/>
      <c r="C3" s="53"/>
      <c r="D3" s="53"/>
      <c r="E3" s="53"/>
    </row>
    <row r="4" spans="1:6" x14ac:dyDescent="0.25">
      <c r="A4" s="3" t="s">
        <v>4</v>
      </c>
      <c r="B4" s="56" t="s">
        <v>76</v>
      </c>
      <c r="C4" s="57"/>
      <c r="D4" s="57"/>
      <c r="E4" s="58"/>
    </row>
    <row r="5" spans="1:6" x14ac:dyDescent="0.25">
      <c r="A5" s="3" t="s">
        <v>5</v>
      </c>
      <c r="B5" s="56" t="s">
        <v>77</v>
      </c>
      <c r="C5" s="57"/>
      <c r="D5" s="57"/>
      <c r="E5" s="58"/>
    </row>
    <row r="6" spans="1:6" x14ac:dyDescent="0.25">
      <c r="A6" s="37" t="s">
        <v>37</v>
      </c>
      <c r="B6" s="37" t="s">
        <v>30</v>
      </c>
      <c r="C6" s="38" t="s">
        <v>31</v>
      </c>
      <c r="D6" s="38" t="s">
        <v>32</v>
      </c>
      <c r="E6" s="39" t="s">
        <v>11</v>
      </c>
    </row>
    <row r="7" spans="1:6" x14ac:dyDescent="0.25">
      <c r="A7" s="3" t="s">
        <v>71</v>
      </c>
      <c r="B7" s="34">
        <v>27835.4</v>
      </c>
      <c r="C7" s="34">
        <v>25460</v>
      </c>
      <c r="D7" s="34">
        <f>B7-C7</f>
        <v>2375.4000000000015</v>
      </c>
      <c r="E7" s="49">
        <f>D7/B7</f>
        <v>8.5337376146920871E-2</v>
      </c>
      <c r="F7" s="50"/>
    </row>
    <row r="8" spans="1:6" x14ac:dyDescent="0.25">
      <c r="A8" s="3" t="s">
        <v>72</v>
      </c>
      <c r="B8" s="34">
        <v>425881.62</v>
      </c>
      <c r="C8" s="34">
        <v>222768</v>
      </c>
      <c r="D8" s="34">
        <f t="shared" ref="D8:D11" si="0">B8-C8</f>
        <v>203113.62</v>
      </c>
      <c r="E8" s="49">
        <f t="shared" ref="E8:E12" si="1">D8/B8</f>
        <v>0.47692506664175832</v>
      </c>
      <c r="F8" s="50"/>
    </row>
    <row r="9" spans="1:6" x14ac:dyDescent="0.25">
      <c r="A9" s="3" t="s">
        <v>73</v>
      </c>
      <c r="B9" s="34">
        <v>861505.63</v>
      </c>
      <c r="C9" s="34">
        <v>484058</v>
      </c>
      <c r="D9" s="34">
        <f t="shared" si="0"/>
        <v>377447.63</v>
      </c>
      <c r="E9" s="49">
        <f t="shared" si="1"/>
        <v>0.43812555235419648</v>
      </c>
    </row>
    <row r="10" spans="1:6" x14ac:dyDescent="0.25">
      <c r="A10" s="3" t="s">
        <v>74</v>
      </c>
      <c r="B10" s="34">
        <v>143352.31</v>
      </c>
      <c r="C10" s="34">
        <v>100837</v>
      </c>
      <c r="D10" s="34">
        <f t="shared" si="0"/>
        <v>42515.31</v>
      </c>
      <c r="E10" s="49">
        <f t="shared" si="1"/>
        <v>0.29657917615697993</v>
      </c>
    </row>
    <row r="11" spans="1:6" x14ac:dyDescent="0.25">
      <c r="A11" s="3" t="s">
        <v>75</v>
      </c>
      <c r="B11" s="34">
        <v>192064.26</v>
      </c>
      <c r="C11" s="34">
        <v>160080</v>
      </c>
      <c r="D11" s="34">
        <f t="shared" si="0"/>
        <v>31984.260000000009</v>
      </c>
      <c r="E11" s="49">
        <f t="shared" si="1"/>
        <v>0.16652895234126333</v>
      </c>
    </row>
    <row r="12" spans="1:6" x14ac:dyDescent="0.25">
      <c r="A12" s="29" t="s">
        <v>33</v>
      </c>
      <c r="B12" s="48">
        <f>SUM(B7:B11)</f>
        <v>1650639.22</v>
      </c>
      <c r="C12" s="48">
        <f>SUM(C7:C11)</f>
        <v>993203</v>
      </c>
      <c r="D12" s="48">
        <f>SUM(D7:D11)</f>
        <v>657436.22</v>
      </c>
      <c r="E12" s="49">
        <f t="shared" si="1"/>
        <v>0.39829189324606012</v>
      </c>
    </row>
    <row r="13" spans="1:6" x14ac:dyDescent="0.25">
      <c r="A13" s="53" t="s">
        <v>38</v>
      </c>
      <c r="B13" s="53"/>
      <c r="C13" s="53"/>
      <c r="D13" s="53"/>
      <c r="E13" s="53"/>
    </row>
    <row r="14" spans="1:6" ht="30" x14ac:dyDescent="0.25">
      <c r="A14" s="60" t="s">
        <v>49</v>
      </c>
      <c r="B14" s="61"/>
      <c r="C14" s="35" t="s">
        <v>85</v>
      </c>
      <c r="D14" s="35" t="s">
        <v>50</v>
      </c>
      <c r="E14" s="35" t="s">
        <v>11</v>
      </c>
    </row>
    <row r="15" spans="1:6" x14ac:dyDescent="0.25">
      <c r="A15" s="46" t="s">
        <v>39</v>
      </c>
      <c r="B15" s="47"/>
      <c r="C15" s="36" t="s">
        <v>78</v>
      </c>
      <c r="D15" s="36" t="s">
        <v>78</v>
      </c>
      <c r="E15" s="36" t="s">
        <v>78</v>
      </c>
    </row>
    <row r="16" spans="1:6" x14ac:dyDescent="0.25">
      <c r="A16" s="62" t="s">
        <v>36</v>
      </c>
      <c r="B16" s="63"/>
      <c r="C16" s="36" t="s">
        <v>78</v>
      </c>
      <c r="D16" s="36" t="s">
        <v>78</v>
      </c>
      <c r="E16" s="36" t="s">
        <v>78</v>
      </c>
    </row>
    <row r="17" spans="1:5" x14ac:dyDescent="0.25">
      <c r="A17" s="62" t="s">
        <v>34</v>
      </c>
      <c r="B17" s="63"/>
      <c r="C17" s="36" t="s">
        <v>78</v>
      </c>
      <c r="D17" s="36" t="s">
        <v>78</v>
      </c>
      <c r="E17" s="36" t="s">
        <v>78</v>
      </c>
    </row>
    <row r="18" spans="1:5" x14ac:dyDescent="0.25">
      <c r="A18" s="62" t="s">
        <v>35</v>
      </c>
      <c r="B18" s="63"/>
      <c r="C18" s="36" t="s">
        <v>78</v>
      </c>
      <c r="D18" s="36" t="s">
        <v>78</v>
      </c>
      <c r="E18" s="36" t="s">
        <v>78</v>
      </c>
    </row>
    <row r="19" spans="1:5" ht="47.25" customHeight="1" x14ac:dyDescent="0.25">
      <c r="A19" s="64" t="s">
        <v>52</v>
      </c>
      <c r="B19" s="64"/>
      <c r="C19" s="64"/>
      <c r="D19" s="51" t="s">
        <v>80</v>
      </c>
      <c r="E19" s="36" t="s">
        <v>78</v>
      </c>
    </row>
    <row r="20" spans="1:5" x14ac:dyDescent="0.25">
      <c r="A20" s="65" t="s">
        <v>70</v>
      </c>
      <c r="B20" s="65"/>
      <c r="C20" s="65"/>
      <c r="D20" s="51" t="s">
        <v>79</v>
      </c>
      <c r="E20" s="36" t="s">
        <v>78</v>
      </c>
    </row>
    <row r="21" spans="1:5" x14ac:dyDescent="0.25">
      <c r="A21" s="53" t="s">
        <v>47</v>
      </c>
      <c r="B21" s="53"/>
      <c r="C21" s="53"/>
      <c r="D21" s="53"/>
      <c r="E21" s="53"/>
    </row>
    <row r="22" spans="1:5" x14ac:dyDescent="0.25">
      <c r="A22" s="66" t="s">
        <v>42</v>
      </c>
      <c r="B22" s="66"/>
      <c r="C22" s="66"/>
      <c r="D22" s="66"/>
      <c r="E22" s="40" t="s">
        <v>78</v>
      </c>
    </row>
    <row r="23" spans="1:5" x14ac:dyDescent="0.25">
      <c r="A23" s="69" t="s">
        <v>69</v>
      </c>
      <c r="B23" s="70"/>
      <c r="C23" s="70"/>
      <c r="D23" s="71"/>
      <c r="E23" s="40" t="s">
        <v>78</v>
      </c>
    </row>
    <row r="24" spans="1:5" x14ac:dyDescent="0.25">
      <c r="A24" s="66" t="s">
        <v>41</v>
      </c>
      <c r="B24" s="66"/>
      <c r="C24" s="66"/>
      <c r="D24" s="66"/>
      <c r="E24" s="40" t="s">
        <v>78</v>
      </c>
    </row>
    <row r="25" spans="1:5" x14ac:dyDescent="0.25">
      <c r="A25" s="66" t="s">
        <v>48</v>
      </c>
      <c r="B25" s="66"/>
      <c r="C25" s="66"/>
      <c r="D25" s="66"/>
      <c r="E25" s="40" t="s">
        <v>78</v>
      </c>
    </row>
    <row r="26" spans="1:5" x14ac:dyDescent="0.25">
      <c r="A26" s="67" t="s">
        <v>44</v>
      </c>
      <c r="B26" s="68"/>
      <c r="C26" s="41" t="s">
        <v>30</v>
      </c>
      <c r="D26" s="41" t="s">
        <v>40</v>
      </c>
      <c r="E26" s="40" t="s">
        <v>11</v>
      </c>
    </row>
    <row r="27" spans="1:5" x14ac:dyDescent="0.25">
      <c r="A27" s="68"/>
      <c r="B27" s="68"/>
      <c r="C27" s="42">
        <f>B12</f>
        <v>1650639.22</v>
      </c>
      <c r="D27" s="42">
        <f>C12</f>
        <v>993203</v>
      </c>
      <c r="E27" s="40" t="s">
        <v>78</v>
      </c>
    </row>
    <row r="28" spans="1:5" ht="15" customHeight="1" x14ac:dyDescent="0.25">
      <c r="A28" s="67" t="s">
        <v>45</v>
      </c>
      <c r="B28" s="67"/>
      <c r="C28" s="43" t="s">
        <v>68</v>
      </c>
      <c r="D28" s="43" t="s">
        <v>40</v>
      </c>
      <c r="E28" s="40" t="s">
        <v>11</v>
      </c>
    </row>
    <row r="29" spans="1:5" ht="74.25" customHeight="1" x14ac:dyDescent="0.25">
      <c r="A29" s="67"/>
      <c r="B29" s="67"/>
      <c r="C29" s="44">
        <f>C27*0.25</f>
        <v>412659.80499999999</v>
      </c>
      <c r="D29" s="44">
        <f>C12</f>
        <v>993203</v>
      </c>
      <c r="E29" s="45" t="s">
        <v>78</v>
      </c>
    </row>
    <row r="30" spans="1:5" hidden="1" x14ac:dyDescent="0.25">
      <c r="A30" s="59" t="s">
        <v>43</v>
      </c>
      <c r="B30" s="59"/>
      <c r="C30" s="59"/>
      <c r="D30" s="59"/>
      <c r="E30" s="40"/>
    </row>
  </sheetData>
  <mergeCells count="20">
    <mergeCell ref="A30:D30"/>
    <mergeCell ref="A14:B14"/>
    <mergeCell ref="A16:B16"/>
    <mergeCell ref="A17:B17"/>
    <mergeCell ref="A18:B18"/>
    <mergeCell ref="A19:C19"/>
    <mergeCell ref="A20:C20"/>
    <mergeCell ref="A21:E21"/>
    <mergeCell ref="A22:D22"/>
    <mergeCell ref="A26:B27"/>
    <mergeCell ref="A28:B29"/>
    <mergeCell ref="A25:D25"/>
    <mergeCell ref="A24:D24"/>
    <mergeCell ref="A23:D23"/>
    <mergeCell ref="A13:E13"/>
    <mergeCell ref="A1:E1"/>
    <mergeCell ref="C2:D2"/>
    <mergeCell ref="A3:E3"/>
    <mergeCell ref="B4:E4"/>
    <mergeCell ref="B5:E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J44"/>
  <sheetViews>
    <sheetView showGridLines="0" topLeftCell="A15" zoomScaleNormal="100" zoomScaleSheetLayoutView="90" workbookViewId="0">
      <selection activeCell="C45" sqref="C45"/>
    </sheetView>
  </sheetViews>
  <sheetFormatPr defaultColWidth="8.7109375" defaultRowHeight="15" x14ac:dyDescent="0.25"/>
  <cols>
    <col min="1" max="1" width="125.5703125" style="1" customWidth="1"/>
    <col min="2" max="2" width="16.85546875" style="1" bestFit="1" customWidth="1"/>
    <col min="3" max="3" width="18.5703125" style="1" bestFit="1" customWidth="1"/>
    <col min="4" max="4" width="17.28515625" style="1" bestFit="1" customWidth="1"/>
    <col min="5" max="5" width="10.140625" style="1" bestFit="1" customWidth="1"/>
    <col min="6" max="6" width="37.7109375" style="2" customWidth="1"/>
    <col min="7" max="16384" width="8.7109375" style="1"/>
  </cols>
  <sheetData>
    <row r="1" spans="1:10" ht="33" customHeight="1" x14ac:dyDescent="0.25">
      <c r="A1" s="54" t="s">
        <v>24</v>
      </c>
      <c r="B1" s="54"/>
      <c r="C1" s="54"/>
      <c r="D1" s="54"/>
      <c r="E1" s="54"/>
    </row>
    <row r="2" spans="1:10" x14ac:dyDescent="0.25">
      <c r="A2" s="7" t="s">
        <v>0</v>
      </c>
      <c r="B2" s="7"/>
      <c r="C2" s="55" t="s">
        <v>1</v>
      </c>
      <c r="D2" s="55"/>
      <c r="E2" s="7" t="s">
        <v>2</v>
      </c>
    </row>
    <row r="3" spans="1:10" x14ac:dyDescent="0.25">
      <c r="A3" s="86" t="s">
        <v>3</v>
      </c>
      <c r="B3" s="86"/>
      <c r="C3" s="86"/>
      <c r="D3" s="86"/>
      <c r="E3" s="86"/>
    </row>
    <row r="4" spans="1:10" ht="15" customHeight="1" x14ac:dyDescent="0.25">
      <c r="A4" s="3" t="s">
        <v>4</v>
      </c>
      <c r="B4" s="56" t="s">
        <v>76</v>
      </c>
      <c r="C4" s="57"/>
      <c r="D4" s="57"/>
      <c r="E4" s="58"/>
      <c r="J4"/>
    </row>
    <row r="5" spans="1:10" ht="15" customHeight="1" x14ac:dyDescent="0.25">
      <c r="A5" s="3" t="s">
        <v>5</v>
      </c>
      <c r="B5" s="56" t="s">
        <v>77</v>
      </c>
      <c r="C5" s="57"/>
      <c r="D5" s="57"/>
      <c r="E5" s="58"/>
    </row>
    <row r="6" spans="1:10" x14ac:dyDescent="0.25">
      <c r="A6" s="37" t="s">
        <v>37</v>
      </c>
      <c r="B6" s="37" t="s">
        <v>30</v>
      </c>
      <c r="C6" s="38" t="s">
        <v>31</v>
      </c>
      <c r="D6" s="38" t="s">
        <v>32</v>
      </c>
      <c r="E6" s="39" t="s">
        <v>11</v>
      </c>
      <c r="F6" s="13"/>
    </row>
    <row r="7" spans="1:10" x14ac:dyDescent="0.25">
      <c r="A7" s="3" t="s">
        <v>71</v>
      </c>
      <c r="B7" s="34">
        <v>27835.4</v>
      </c>
      <c r="C7" s="34">
        <v>25460</v>
      </c>
      <c r="D7" s="34">
        <f>B7-C7</f>
        <v>2375.4000000000015</v>
      </c>
      <c r="E7" s="49">
        <f>D7/B7</f>
        <v>8.5337376146920871E-2</v>
      </c>
      <c r="F7" s="13"/>
    </row>
    <row r="8" spans="1:10" x14ac:dyDescent="0.25">
      <c r="A8" s="3" t="s">
        <v>72</v>
      </c>
      <c r="B8" s="34">
        <v>425881.62</v>
      </c>
      <c r="C8" s="34">
        <v>222768</v>
      </c>
      <c r="D8" s="34">
        <f t="shared" ref="D8:D11" si="0">B8-C8</f>
        <v>203113.62</v>
      </c>
      <c r="E8" s="49">
        <f t="shared" ref="E8:E12" si="1">D8/B8</f>
        <v>0.47692506664175832</v>
      </c>
      <c r="F8" s="13"/>
    </row>
    <row r="9" spans="1:10" x14ac:dyDescent="0.25">
      <c r="A9" s="3" t="s">
        <v>73</v>
      </c>
      <c r="B9" s="34">
        <v>861505.63</v>
      </c>
      <c r="C9" s="34">
        <v>484058</v>
      </c>
      <c r="D9" s="34">
        <f t="shared" si="0"/>
        <v>377447.63</v>
      </c>
      <c r="E9" s="49">
        <f t="shared" si="1"/>
        <v>0.43812555235419648</v>
      </c>
      <c r="F9" s="13"/>
    </row>
    <row r="10" spans="1:10" x14ac:dyDescent="0.25">
      <c r="A10" s="3" t="s">
        <v>74</v>
      </c>
      <c r="B10" s="34">
        <v>143352.31</v>
      </c>
      <c r="C10" s="34">
        <v>100837</v>
      </c>
      <c r="D10" s="34">
        <f t="shared" si="0"/>
        <v>42515.31</v>
      </c>
      <c r="E10" s="49">
        <f t="shared" si="1"/>
        <v>0.29657917615697993</v>
      </c>
      <c r="F10" s="13"/>
    </row>
    <row r="11" spans="1:10" x14ac:dyDescent="0.25">
      <c r="A11" s="3" t="s">
        <v>75</v>
      </c>
      <c r="B11" s="34">
        <v>192064.26</v>
      </c>
      <c r="C11" s="34">
        <v>160080</v>
      </c>
      <c r="D11" s="34">
        <f t="shared" si="0"/>
        <v>31984.260000000009</v>
      </c>
      <c r="E11" s="49">
        <f t="shared" si="1"/>
        <v>0.16652895234126333</v>
      </c>
      <c r="F11" s="13"/>
    </row>
    <row r="12" spans="1:10" x14ac:dyDescent="0.25">
      <c r="A12" s="29" t="s">
        <v>33</v>
      </c>
      <c r="B12" s="48">
        <f>SUM(B7:B11)</f>
        <v>1650639.22</v>
      </c>
      <c r="C12" s="48">
        <f>SUM(C7:C11)</f>
        <v>993203</v>
      </c>
      <c r="D12" s="48">
        <f>SUM(D7:D11)</f>
        <v>657436.22</v>
      </c>
      <c r="E12" s="49">
        <f t="shared" si="1"/>
        <v>0.39829189324606012</v>
      </c>
      <c r="F12" s="4"/>
    </row>
    <row r="13" spans="1:10" x14ac:dyDescent="0.25">
      <c r="A13" s="86" t="s">
        <v>53</v>
      </c>
      <c r="B13" s="86"/>
      <c r="C13" s="86"/>
      <c r="D13" s="86"/>
      <c r="E13" s="86"/>
    </row>
    <row r="14" spans="1:10" ht="153.75" customHeight="1" x14ac:dyDescent="0.25">
      <c r="A14" s="75" t="s">
        <v>61</v>
      </c>
      <c r="B14" s="76"/>
      <c r="C14" s="72" t="s">
        <v>81</v>
      </c>
      <c r="D14" s="72"/>
      <c r="E14" s="6" t="s">
        <v>78</v>
      </c>
    </row>
    <row r="15" spans="1:10" x14ac:dyDescent="0.25">
      <c r="A15" s="86" t="s">
        <v>54</v>
      </c>
      <c r="B15" s="86"/>
      <c r="C15" s="86"/>
      <c r="D15" s="86"/>
      <c r="E15" s="86"/>
    </row>
    <row r="16" spans="1:10" x14ac:dyDescent="0.25">
      <c r="A16" s="75" t="s">
        <v>60</v>
      </c>
      <c r="B16" s="76"/>
      <c r="C16" s="72" t="s">
        <v>86</v>
      </c>
      <c r="D16" s="72"/>
      <c r="E16" s="6" t="s">
        <v>78</v>
      </c>
    </row>
    <row r="17" spans="1:6" ht="33.75" customHeight="1" x14ac:dyDescent="0.25">
      <c r="A17" s="75" t="s">
        <v>55</v>
      </c>
      <c r="B17" s="76"/>
      <c r="C17" s="73">
        <v>45406</v>
      </c>
      <c r="D17" s="73"/>
      <c r="E17" s="6" t="s">
        <v>78</v>
      </c>
    </row>
    <row r="18" spans="1:6" ht="37.5" customHeight="1" x14ac:dyDescent="0.25">
      <c r="A18" s="75" t="s">
        <v>56</v>
      </c>
      <c r="B18" s="76"/>
      <c r="C18" s="73">
        <v>45369</v>
      </c>
      <c r="D18" s="73"/>
      <c r="E18" s="6" t="s">
        <v>78</v>
      </c>
    </row>
    <row r="19" spans="1:6" ht="33.75" customHeight="1" x14ac:dyDescent="0.25">
      <c r="A19" s="75" t="s">
        <v>59</v>
      </c>
      <c r="B19" s="76"/>
      <c r="C19" s="73">
        <v>45418</v>
      </c>
      <c r="D19" s="73"/>
      <c r="E19" s="6" t="s">
        <v>78</v>
      </c>
    </row>
    <row r="20" spans="1:6" ht="30.75" customHeight="1" x14ac:dyDescent="0.25">
      <c r="A20" s="62" t="s">
        <v>58</v>
      </c>
      <c r="B20" s="63"/>
      <c r="C20" s="73" t="s">
        <v>87</v>
      </c>
      <c r="D20" s="73"/>
      <c r="E20" s="6" t="s">
        <v>78</v>
      </c>
    </row>
    <row r="21" spans="1:6" s="9" customFormat="1" ht="36.75" customHeight="1" x14ac:dyDescent="0.25">
      <c r="A21" s="62" t="s">
        <v>82</v>
      </c>
      <c r="B21" s="63"/>
      <c r="C21" s="74">
        <v>45436</v>
      </c>
      <c r="D21" s="74"/>
      <c r="E21" s="36" t="s">
        <v>78</v>
      </c>
      <c r="F21" s="8"/>
    </row>
    <row r="22" spans="1:6" x14ac:dyDescent="0.25">
      <c r="A22" s="75" t="s">
        <v>57</v>
      </c>
      <c r="B22" s="76"/>
      <c r="C22" s="91" t="s">
        <v>83</v>
      </c>
      <c r="D22" s="91"/>
      <c r="E22" s="6" t="s">
        <v>11</v>
      </c>
    </row>
    <row r="23" spans="1:6" x14ac:dyDescent="0.25">
      <c r="A23" s="86" t="s">
        <v>62</v>
      </c>
      <c r="B23" s="86"/>
      <c r="C23" s="86"/>
      <c r="D23" s="86"/>
      <c r="E23" s="86"/>
    </row>
    <row r="24" spans="1:6" s="9" customFormat="1" x14ac:dyDescent="0.25">
      <c r="A24" s="89" t="s">
        <v>63</v>
      </c>
      <c r="B24" s="90"/>
      <c r="C24" s="88" t="s">
        <v>88</v>
      </c>
      <c r="D24" s="88"/>
      <c r="E24" s="10"/>
      <c r="F24" s="8"/>
    </row>
    <row r="25" spans="1:6" x14ac:dyDescent="0.25">
      <c r="A25" s="81" t="s">
        <v>64</v>
      </c>
      <c r="B25" s="81"/>
      <c r="C25" s="72" t="s">
        <v>84</v>
      </c>
      <c r="D25" s="72"/>
      <c r="E25" s="6" t="s">
        <v>78</v>
      </c>
    </row>
    <row r="26" spans="1:6" x14ac:dyDescent="0.25">
      <c r="A26" s="81" t="s">
        <v>66</v>
      </c>
      <c r="B26" s="32" t="s">
        <v>27</v>
      </c>
      <c r="C26" s="28" t="s">
        <v>25</v>
      </c>
      <c r="D26" s="28" t="s">
        <v>26</v>
      </c>
      <c r="E26" s="6" t="s">
        <v>11</v>
      </c>
    </row>
    <row r="27" spans="1:6" ht="15" customHeight="1" x14ac:dyDescent="0.25">
      <c r="A27" s="81"/>
      <c r="B27" s="33" t="s">
        <v>6</v>
      </c>
      <c r="C27" s="3">
        <v>1.1100000000000001</v>
      </c>
      <c r="D27" s="12">
        <v>1.06</v>
      </c>
      <c r="E27" s="6" t="s">
        <v>78</v>
      </c>
    </row>
    <row r="28" spans="1:6" x14ac:dyDescent="0.25">
      <c r="A28" s="81"/>
      <c r="B28" s="28" t="s">
        <v>7</v>
      </c>
      <c r="C28" s="3">
        <v>2.81</v>
      </c>
      <c r="D28" s="12">
        <v>1.8</v>
      </c>
      <c r="E28" s="6" t="s">
        <v>78</v>
      </c>
    </row>
    <row r="29" spans="1:6" x14ac:dyDescent="0.25">
      <c r="A29" s="81"/>
      <c r="B29" s="28" t="s">
        <v>8</v>
      </c>
      <c r="C29" s="3">
        <v>1.1100000000000001</v>
      </c>
      <c r="D29" s="12">
        <v>2.0099999999999998</v>
      </c>
      <c r="E29" s="6" t="s">
        <v>78</v>
      </c>
    </row>
    <row r="30" spans="1:6" ht="34.5" customHeight="1" x14ac:dyDescent="0.25">
      <c r="A30" s="82" t="s">
        <v>67</v>
      </c>
      <c r="B30" s="11" t="s">
        <v>9</v>
      </c>
      <c r="C30" s="29" t="s">
        <v>28</v>
      </c>
      <c r="D30" s="11" t="s">
        <v>29</v>
      </c>
      <c r="E30" s="10" t="s">
        <v>11</v>
      </c>
    </row>
    <row r="31" spans="1:6" ht="34.5" customHeight="1" x14ac:dyDescent="0.25">
      <c r="A31" s="82"/>
      <c r="B31" s="30">
        <f>B12*0.1</f>
        <v>165063.92200000002</v>
      </c>
      <c r="C31" s="34">
        <v>1132471.01</v>
      </c>
      <c r="D31" s="52">
        <v>1144356.3899999999</v>
      </c>
      <c r="E31" s="31" t="s">
        <v>78</v>
      </c>
    </row>
    <row r="32" spans="1:6" ht="34.5" hidden="1" customHeight="1" x14ac:dyDescent="0.25">
      <c r="A32" s="79" t="s">
        <v>12</v>
      </c>
      <c r="B32" s="25"/>
      <c r="C32" s="14" t="s">
        <v>13</v>
      </c>
      <c r="D32" s="15" t="s">
        <v>14</v>
      </c>
      <c r="E32" s="16" t="s">
        <v>11</v>
      </c>
    </row>
    <row r="33" spans="1:6" ht="31.9" hidden="1" customHeight="1" x14ac:dyDescent="0.25">
      <c r="A33" s="80"/>
      <c r="B33" s="26"/>
      <c r="C33" s="17">
        <f>B7*0.1666</f>
        <v>4637.3776400000006</v>
      </c>
      <c r="D33" s="18"/>
      <c r="E33" s="16"/>
    </row>
    <row r="34" spans="1:6" ht="31.9" hidden="1" customHeight="1" x14ac:dyDescent="0.25">
      <c r="A34" s="79" t="s">
        <v>15</v>
      </c>
      <c r="B34" s="25"/>
      <c r="C34" s="14" t="s">
        <v>16</v>
      </c>
      <c r="D34" s="15" t="s">
        <v>10</v>
      </c>
      <c r="E34" s="16" t="s">
        <v>11</v>
      </c>
    </row>
    <row r="35" spans="1:6" ht="31.9" hidden="1" customHeight="1" x14ac:dyDescent="0.25">
      <c r="A35" s="80"/>
      <c r="B35" s="26"/>
      <c r="C35" s="17"/>
      <c r="D35" s="18">
        <f>D31</f>
        <v>1144356.3899999999</v>
      </c>
      <c r="E35" s="16"/>
    </row>
    <row r="36" spans="1:6" x14ac:dyDescent="0.25">
      <c r="A36" s="86" t="s">
        <v>65</v>
      </c>
      <c r="B36" s="86"/>
      <c r="C36" s="86"/>
      <c r="D36" s="86"/>
      <c r="E36" s="86"/>
    </row>
    <row r="37" spans="1:6" ht="30" customHeight="1" x14ac:dyDescent="0.25">
      <c r="A37" s="62" t="s">
        <v>51</v>
      </c>
      <c r="B37" s="85"/>
      <c r="C37" s="83"/>
      <c r="D37" s="84"/>
      <c r="E37" s="6"/>
    </row>
    <row r="38" spans="1:6" ht="30" hidden="1" customHeight="1" x14ac:dyDescent="0.25">
      <c r="A38" s="87" t="s">
        <v>17</v>
      </c>
      <c r="B38" s="20"/>
      <c r="C38" s="21" t="s">
        <v>18</v>
      </c>
      <c r="D38" s="21" t="s">
        <v>19</v>
      </c>
      <c r="E38" s="19" t="s">
        <v>11</v>
      </c>
    </row>
    <row r="39" spans="1:6" s="9" customFormat="1" ht="30" hidden="1" customHeight="1" x14ac:dyDescent="0.25">
      <c r="A39" s="87"/>
      <c r="B39" s="20"/>
      <c r="C39" s="22"/>
      <c r="D39" s="22"/>
      <c r="E39" s="19"/>
      <c r="F39" s="8"/>
    </row>
    <row r="40" spans="1:6" s="9" customFormat="1" ht="30" hidden="1" x14ac:dyDescent="0.25">
      <c r="A40" s="20" t="s">
        <v>20</v>
      </c>
      <c r="B40" s="27"/>
      <c r="C40" s="77"/>
      <c r="D40" s="78"/>
      <c r="E40" s="19"/>
      <c r="F40" s="8"/>
    </row>
    <row r="41" spans="1:6" s="9" customFormat="1" ht="60" hidden="1" x14ac:dyDescent="0.25">
      <c r="A41" s="20" t="s">
        <v>21</v>
      </c>
      <c r="B41" s="27"/>
      <c r="C41" s="23"/>
      <c r="D41" s="24"/>
      <c r="E41" s="19"/>
      <c r="F41" s="8"/>
    </row>
    <row r="42" spans="1:6" s="9" customFormat="1" ht="74.45" hidden="1" customHeight="1" x14ac:dyDescent="0.25">
      <c r="A42" s="20" t="s">
        <v>22</v>
      </c>
      <c r="B42" s="27"/>
      <c r="C42" s="23"/>
      <c r="D42" s="24"/>
      <c r="E42" s="19"/>
      <c r="F42" s="8"/>
    </row>
    <row r="43" spans="1:6" s="9" customFormat="1" hidden="1" x14ac:dyDescent="0.25">
      <c r="A43" s="20" t="s">
        <v>23</v>
      </c>
      <c r="B43" s="27"/>
      <c r="C43" s="23"/>
      <c r="D43" s="24"/>
      <c r="E43" s="19"/>
      <c r="F43" s="8"/>
    </row>
    <row r="44" spans="1:6" x14ac:dyDescent="0.25">
      <c r="C44" s="5"/>
      <c r="D44" s="5"/>
      <c r="E44" s="5"/>
    </row>
  </sheetData>
  <mergeCells count="37">
    <mergeCell ref="A1:E1"/>
    <mergeCell ref="C2:D2"/>
    <mergeCell ref="A3:E3"/>
    <mergeCell ref="A13:E13"/>
    <mergeCell ref="A38:A39"/>
    <mergeCell ref="A23:E23"/>
    <mergeCell ref="C24:D24"/>
    <mergeCell ref="A22:B22"/>
    <mergeCell ref="A24:B24"/>
    <mergeCell ref="A25:B25"/>
    <mergeCell ref="A14:B14"/>
    <mergeCell ref="C25:D25"/>
    <mergeCell ref="C22:D22"/>
    <mergeCell ref="C14:D14"/>
    <mergeCell ref="A15:E15"/>
    <mergeCell ref="C17:D17"/>
    <mergeCell ref="C40:D40"/>
    <mergeCell ref="A32:A33"/>
    <mergeCell ref="A34:A35"/>
    <mergeCell ref="A26:A29"/>
    <mergeCell ref="A30:A31"/>
    <mergeCell ref="C37:D37"/>
    <mergeCell ref="A37:B37"/>
    <mergeCell ref="A36:E36"/>
    <mergeCell ref="C16:D16"/>
    <mergeCell ref="B4:E4"/>
    <mergeCell ref="B5:E5"/>
    <mergeCell ref="A21:B21"/>
    <mergeCell ref="C18:D18"/>
    <mergeCell ref="C19:D19"/>
    <mergeCell ref="C20:D20"/>
    <mergeCell ref="C21:D21"/>
    <mergeCell ref="A16:B16"/>
    <mergeCell ref="A17:B17"/>
    <mergeCell ref="A18:B18"/>
    <mergeCell ref="A19:B19"/>
    <mergeCell ref="A20:B20"/>
  </mergeCells>
  <phoneticPr fontId="13" type="noConversion"/>
  <printOptions horizontalCentered="1" verticalCentered="1"/>
  <pageMargins left="0" right="0" top="0" bottom="0" header="0" footer="0"/>
  <pageSetup paperSize="8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PROPOSTA</vt:lpstr>
      <vt:lpstr>HABILIT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RAFAEL RODRIGUES ALVES</dc:creator>
  <cp:keywords/>
  <dc:description/>
  <cp:lastModifiedBy>LEONARDO RIBEIRO AZEVEDO</cp:lastModifiedBy>
  <cp:revision/>
  <cp:lastPrinted>2024-02-09T03:37:18Z</cp:lastPrinted>
  <dcterms:created xsi:type="dcterms:W3CDTF">2019-09-04T13:06:55Z</dcterms:created>
  <dcterms:modified xsi:type="dcterms:W3CDTF">2024-03-06T12:43:48Z</dcterms:modified>
  <cp:category/>
  <cp:contentStatus/>
</cp:coreProperties>
</file>